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20" windowHeight="8115" activeTab="0"/>
  </bookViews>
  <sheets>
    <sheet name="Calculator" sheetId="1" r:id="rId1"/>
    <sheet name="Sample Write-Up" sheetId="2" r:id="rId2"/>
  </sheets>
  <definedNames>
    <definedName name="_xlnm.Print_Area" localSheetId="0">'Calculator'!$A$8:$M$34</definedName>
  </definedNames>
  <calcPr fullCalcOnLoad="1"/>
</workbook>
</file>

<file path=xl/sharedStrings.xml><?xml version="1.0" encoding="utf-8"?>
<sst xmlns="http://schemas.openxmlformats.org/spreadsheetml/2006/main" count="24" uniqueCount="21">
  <si>
    <t>9.19(S) + 3.22</t>
  </si>
  <si>
    <t>Formula</t>
  </si>
  <si>
    <t>Units</t>
  </si>
  <si>
    <t>lb/ k gal</t>
  </si>
  <si>
    <t>% sulfur content</t>
  </si>
  <si>
    <t>(calculated values)</t>
  </si>
  <si>
    <t>PM10 species %</t>
  </si>
  <si>
    <t>PM2.5 species %</t>
  </si>
  <si>
    <t>Outputs (TPY)</t>
  </si>
  <si>
    <t xml:space="preserve">Year of inventory  </t>
  </si>
  <si>
    <t xml:space="preserve">Unit (Blr 1, Htr 4, etc.)  </t>
  </si>
  <si>
    <t>Facility Name</t>
  </si>
  <si>
    <t>Pollutant</t>
  </si>
  <si>
    <t>PM-FIL</t>
  </si>
  <si>
    <t>PM-CON</t>
  </si>
  <si>
    <t>PM10-FIL</t>
  </si>
  <si>
    <t>PM25-FIL</t>
  </si>
  <si>
    <t>k gallons of fuel used</t>
  </si>
  <si>
    <t>Permit No.</t>
  </si>
  <si>
    <t>Use for boilers or in process fuel use.</t>
  </si>
  <si>
    <t>(In process fuel use calculates emissions from the same AP-42 tables as boilers.)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</si>
</sst>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9" fillId="34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0" fontId="19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64" fontId="19" fillId="35" borderId="10" xfId="0" applyNumberFormat="1" applyFont="1" applyFill="1" applyBorder="1" applyAlignment="1">
      <alignment/>
    </xf>
    <xf numFmtId="164" fontId="19" fillId="35" borderId="0" xfId="0" applyNumberFormat="1" applyFont="1" applyFill="1" applyBorder="1" applyAlignment="1">
      <alignment/>
    </xf>
    <xf numFmtId="0" fontId="19" fillId="34" borderId="0" xfId="0" applyFont="1" applyFill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9" fillId="34" borderId="0" xfId="0" applyFont="1" applyFill="1" applyAlignment="1">
      <alignment horizontal="right"/>
    </xf>
    <xf numFmtId="0" fontId="19" fillId="34" borderId="11" xfId="0" applyFont="1" applyFill="1" applyBorder="1" applyAlignment="1">
      <alignment horizontal="right"/>
    </xf>
    <xf numFmtId="0" fontId="19" fillId="34" borderId="12" xfId="0" applyFont="1" applyFill="1" applyBorder="1" applyAlignment="1">
      <alignment horizontal="left"/>
    </xf>
    <xf numFmtId="0" fontId="19" fillId="34" borderId="13" xfId="0" applyFont="1" applyFill="1" applyBorder="1" applyAlignment="1">
      <alignment horizontal="left"/>
    </xf>
    <xf numFmtId="0" fontId="19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right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10</xdr:row>
      <xdr:rowOff>47625</xdr:rowOff>
    </xdr:from>
    <xdr:to>
      <xdr:col>13</xdr:col>
      <xdr:colOff>457200</xdr:colOff>
      <xdr:row>14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57775" y="2009775"/>
          <a:ext cx="4229100" cy="904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 aware that the precentages change for blr type.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Ex. utility blrs = 71% and 52%. See AP-42 Chap 1.3 Table 1.3-4.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Industrial blrs 86% and 56%.  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ee AP-42 Chap 1.3 Table 1.3-5.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Commercial blrs = 62% and 23%.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See AP-42 Chap 1.3 Table 1.3-7.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457200</xdr:colOff>
      <xdr:row>11</xdr:row>
      <xdr:rowOff>66675</xdr:rowOff>
    </xdr:from>
    <xdr:to>
      <xdr:col>8</xdr:col>
      <xdr:colOff>295275</xdr:colOff>
      <xdr:row>14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362325" y="2228850"/>
          <a:ext cx="15906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11</xdr:col>
      <xdr:colOff>142875</xdr:colOff>
      <xdr:row>21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238125"/>
          <a:ext cx="6515100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Particulate Calculations for #6Oil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PM-FIL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9.19(S) + 3.22 = 9.19 (1.8) + 3.22 = 19.762 lb/ k gallon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19.762 lb/ k gallon (2390.485 k gallons) (tons/ 2000 lb) =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23.62 TPY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 AP-42, Table 1.3-1 “Criteria Pollutant EFs for Fuel Oil Combustion”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PM-CON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1.5 lb/ k gallon =  1.5 lb/ k gallon (2390.485 k gallons) (tons/ 2000 lb) =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1.79 TPY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 AP-42, Table 1.3-2 “Condensable Particulate Matter EFs for Oil Combustion”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PM10-FIL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*: 86% Filterable = 0.86 (23.62) =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20.31 TPY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PM25-FIL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*: 56% Filterable  = 0.56 (23.62) =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13.22 TPY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AP-42, Table 1.3-5 “Particle Size Distribution … for Industrial Boilers Firing Residual Oil”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="75" zoomScaleNormal="75" zoomScalePageLayoutView="0" workbookViewId="0" topLeftCell="A1">
      <selection activeCell="D21" sqref="D21"/>
    </sheetView>
  </sheetViews>
  <sheetFormatPr defaultColWidth="9.140625" defaultRowHeight="12.75"/>
  <cols>
    <col min="1" max="1" width="5.00390625" style="1" customWidth="1"/>
    <col min="2" max="2" width="13.140625" style="1" customWidth="1"/>
    <col min="3" max="3" width="12.00390625" style="1" customWidth="1"/>
    <col min="4" max="4" width="9.140625" style="1" customWidth="1"/>
    <col min="5" max="5" width="4.28125" style="1" customWidth="1"/>
    <col min="6" max="6" width="9.140625" style="1" customWidth="1"/>
    <col min="7" max="7" width="4.57421875" style="1" customWidth="1"/>
    <col min="8" max="8" width="12.57421875" style="1" customWidth="1"/>
    <col min="9" max="9" width="14.57421875" style="1" customWidth="1"/>
    <col min="10" max="10" width="15.140625" style="1" customWidth="1"/>
    <col min="11" max="11" width="14.57421875" style="1" bestFit="1" customWidth="1"/>
    <col min="12" max="16384" width="9.140625" style="1" customWidth="1"/>
  </cols>
  <sheetData>
    <row r="2" ht="15.75">
      <c r="B2" s="1" t="s">
        <v>19</v>
      </c>
    </row>
    <row r="3" ht="15.75">
      <c r="B3" s="1" t="s">
        <v>20</v>
      </c>
    </row>
    <row r="5" spans="2:6" ht="15.75">
      <c r="B5" s="12" t="s">
        <v>11</v>
      </c>
      <c r="C5" s="13"/>
      <c r="D5" s="18"/>
      <c r="E5" s="19"/>
      <c r="F5" s="2"/>
    </row>
    <row r="6" spans="2:6" ht="15.75">
      <c r="B6" s="14" t="s">
        <v>18</v>
      </c>
      <c r="C6" s="17"/>
      <c r="D6" s="18"/>
      <c r="E6" s="19"/>
      <c r="F6" s="2"/>
    </row>
    <row r="7" spans="2:6" ht="15.75">
      <c r="B7" s="14" t="s">
        <v>9</v>
      </c>
      <c r="C7" s="14"/>
      <c r="D7" s="18"/>
      <c r="E7" s="19"/>
      <c r="F7" s="2"/>
    </row>
    <row r="8" spans="2:6" ht="15.75">
      <c r="B8" s="14" t="s">
        <v>10</v>
      </c>
      <c r="C8" s="14"/>
      <c r="D8" s="18"/>
      <c r="E8" s="19"/>
      <c r="F8" s="2"/>
    </row>
    <row r="9" spans="2:5" s="3" customFormat="1" ht="15.75">
      <c r="B9" s="15"/>
      <c r="C9" s="15"/>
      <c r="D9" s="4"/>
      <c r="E9" s="4"/>
    </row>
    <row r="10" spans="2:6" ht="15.75">
      <c r="B10" s="2"/>
      <c r="C10" s="16" t="s">
        <v>4</v>
      </c>
      <c r="D10" s="20">
        <v>1</v>
      </c>
      <c r="E10" s="21"/>
      <c r="F10" s="5"/>
    </row>
    <row r="11" spans="2:6" ht="15.75">
      <c r="B11" s="14" t="s">
        <v>17</v>
      </c>
      <c r="C11" s="14"/>
      <c r="D11" s="20">
        <v>10</v>
      </c>
      <c r="E11" s="21"/>
      <c r="F11" s="5"/>
    </row>
    <row r="12" spans="2:6" ht="15.75">
      <c r="B12" s="3"/>
      <c r="C12" s="3"/>
      <c r="D12" s="3"/>
      <c r="E12" s="3"/>
      <c r="F12" s="3"/>
    </row>
    <row r="13" spans="2:6" ht="15.75">
      <c r="B13" s="5"/>
      <c r="C13" s="5"/>
      <c r="D13" s="5"/>
      <c r="E13" s="2"/>
      <c r="F13" s="2"/>
    </row>
    <row r="14" spans="2:6" ht="15.75">
      <c r="B14" s="14" t="s">
        <v>6</v>
      </c>
      <c r="C14" s="22"/>
      <c r="D14" s="23">
        <v>62</v>
      </c>
      <c r="E14" s="24"/>
      <c r="F14" s="2"/>
    </row>
    <row r="15" spans="2:6" ht="15.75">
      <c r="B15" s="14" t="s">
        <v>7</v>
      </c>
      <c r="C15" s="22"/>
      <c r="D15" s="20">
        <v>23</v>
      </c>
      <c r="E15" s="21"/>
      <c r="F15" s="2"/>
    </row>
    <row r="16" spans="2:6" ht="15.75">
      <c r="B16" s="5"/>
      <c r="C16" s="5"/>
      <c r="D16" s="5"/>
      <c r="E16" s="2"/>
      <c r="F16" s="2"/>
    </row>
    <row r="18" spans="2:5" ht="15.75">
      <c r="B18" s="6" t="s">
        <v>8</v>
      </c>
      <c r="C18" s="6"/>
      <c r="D18" s="6"/>
      <c r="E18" s="6"/>
    </row>
    <row r="19" spans="2:5" ht="15.75">
      <c r="B19" s="6" t="s">
        <v>5</v>
      </c>
      <c r="C19" s="6"/>
      <c r="D19" s="6"/>
      <c r="E19" s="6"/>
    </row>
    <row r="20" spans="1:10" ht="16.5" thickBot="1">
      <c r="A20" s="3"/>
      <c r="B20" s="8"/>
      <c r="C20" s="8"/>
      <c r="D20" s="8"/>
      <c r="E20" s="8"/>
      <c r="H20" s="1" t="s">
        <v>12</v>
      </c>
      <c r="I20" s="9" t="s">
        <v>1</v>
      </c>
      <c r="J20" s="9" t="s">
        <v>2</v>
      </c>
    </row>
    <row r="21" spans="1:10" ht="17.25" thickBot="1" thickTop="1">
      <c r="A21" s="3"/>
      <c r="B21" s="26"/>
      <c r="C21" s="7" t="s">
        <v>13</v>
      </c>
      <c r="D21" s="10">
        <f>((9.19*($D$10)+3.22)*$D$11)/2000</f>
        <v>0.062049999999999994</v>
      </c>
      <c r="E21" s="7"/>
      <c r="H21" s="1" t="s">
        <v>13</v>
      </c>
      <c r="I21" s="9" t="s">
        <v>0</v>
      </c>
      <c r="J21" s="9" t="s">
        <v>3</v>
      </c>
    </row>
    <row r="22" spans="1:10" ht="17.25" thickBot="1" thickTop="1">
      <c r="A22" s="3"/>
      <c r="B22" s="26"/>
      <c r="C22" s="7" t="s">
        <v>14</v>
      </c>
      <c r="D22" s="10">
        <f>(1.5*$D$11)/2000</f>
        <v>0.0075</v>
      </c>
      <c r="E22" s="7"/>
      <c r="H22" s="1" t="s">
        <v>14</v>
      </c>
      <c r="I22" s="9">
        <v>1.5</v>
      </c>
      <c r="J22" s="9" t="s">
        <v>3</v>
      </c>
    </row>
    <row r="23" spans="1:11" ht="17.25" thickBot="1" thickTop="1">
      <c r="A23" s="3"/>
      <c r="B23" s="26"/>
      <c r="C23" s="7"/>
      <c r="D23" s="11"/>
      <c r="E23" s="7"/>
      <c r="J23" s="9"/>
      <c r="K23" s="9"/>
    </row>
    <row r="24" spans="1:8" ht="17.25" thickBot="1" thickTop="1">
      <c r="A24" s="3"/>
      <c r="B24" s="26"/>
      <c r="C24" s="7" t="s">
        <v>15</v>
      </c>
      <c r="D24" s="10">
        <f>(D14/100*$D$21)</f>
        <v>0.038471</v>
      </c>
      <c r="E24" s="7"/>
      <c r="H24" s="25" t="str">
        <f>D14&amp;"% PM-FIL"</f>
        <v>62% PM-FIL</v>
      </c>
    </row>
    <row r="25" spans="1:8" ht="17.25" thickBot="1" thickTop="1">
      <c r="A25" s="3"/>
      <c r="B25" s="26"/>
      <c r="C25" s="7" t="s">
        <v>16</v>
      </c>
      <c r="D25" s="10">
        <f>(D15/100*$D$21)</f>
        <v>0.0142715</v>
      </c>
      <c r="E25" s="7"/>
      <c r="H25" s="25" t="str">
        <f>D15&amp;"% PM-FIL"</f>
        <v>23% PM-FIL</v>
      </c>
    </row>
    <row r="26" spans="1:5" ht="16.5" thickTop="1">
      <c r="A26" s="3"/>
      <c r="B26" s="7"/>
      <c r="C26" s="7"/>
      <c r="D26" s="7"/>
      <c r="E26" s="7"/>
    </row>
  </sheetData>
  <sheetProtection/>
  <mergeCells count="17">
    <mergeCell ref="D15:E15"/>
    <mergeCell ref="B18:E18"/>
    <mergeCell ref="B19:E19"/>
    <mergeCell ref="B5:C5"/>
    <mergeCell ref="B6:C6"/>
    <mergeCell ref="B11:C11"/>
    <mergeCell ref="D10:E10"/>
    <mergeCell ref="D11:E11"/>
    <mergeCell ref="D14:E14"/>
    <mergeCell ref="D5:E5"/>
    <mergeCell ref="D6:E6"/>
    <mergeCell ref="D7:E7"/>
    <mergeCell ref="D8:E8"/>
    <mergeCell ref="B14:C14"/>
    <mergeCell ref="B15:C15"/>
    <mergeCell ref="B7:C7"/>
    <mergeCell ref="B8:C8"/>
  </mergeCells>
  <printOptions horizontalCentered="1" verticalCentered="1"/>
  <pageMargins left="0.75" right="0.75" top="1" bottom="1" header="0.5" footer="0.5"/>
  <pageSetup horizontalDpi="600" verticalDpi="600" orientation="landscape" r:id="rId2"/>
  <headerFooter alignWithMargins="0">
    <oddHeader>&amp;C&amp;F</oddHeader>
    <oddFooter>&amp;C&amp;Z&amp;F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H26" sqref="H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WilbanMC</dc:creator>
  <cp:keywords/>
  <dc:description/>
  <cp:lastModifiedBy>Wilbanks, M. Chad</cp:lastModifiedBy>
  <cp:lastPrinted>2006-11-28T14:04:34Z</cp:lastPrinted>
  <dcterms:created xsi:type="dcterms:W3CDTF">2005-06-14T14:20:49Z</dcterms:created>
  <dcterms:modified xsi:type="dcterms:W3CDTF">2018-01-08T14:54:47Z</dcterms:modified>
  <cp:category/>
  <cp:version/>
  <cp:contentType/>
  <cp:contentStatus/>
</cp:coreProperties>
</file>